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activeTab="0"/>
  </bookViews>
  <sheets>
    <sheet name="石筛分" sheetId="1" r:id="rId1"/>
    <sheet name="卵碎石压碎指数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USER</author>
    <author>ASUS</author>
  </authors>
  <commentList>
    <comment ref="E9" authorId="0">
      <text>
        <r>
          <rPr>
            <b/>
            <sz val="9"/>
            <rFont val="宋体"/>
            <family val="0"/>
          </rPr>
          <t>强度≥C60含泥量≤0.5
C55～C30含泥量≤1.0
强度≤C25含泥量≤2.0
对于有抗冻、抗渗或其它特殊要求的混凝土，其所用碎石或卵石含泥量不应大于1.0%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两次结果之差大于0.2%时,应重新试验。</t>
        </r>
      </text>
    </comment>
    <comment ref="F19" authorId="0">
      <text>
        <r>
          <rPr>
            <b/>
            <sz val="9"/>
            <rFont val="宋体"/>
            <family val="0"/>
          </rPr>
          <t xml:space="preserve">以两次试验结果的算术平均值做为测定值
</t>
        </r>
      </text>
    </comment>
    <comment ref="E19" authorId="0">
      <text>
        <r>
          <rPr>
            <b/>
            <sz val="9"/>
            <rFont val="宋体"/>
            <family val="0"/>
          </rPr>
          <t>强度≥C60含泥量≤0.2
C55～C30含泥量≤0.5
强度≤C25含泥量≤0.7
对于有抗冻、抗渗或其它特殊要求的强度等级小于C30的混凝土，其所用碎石或卵石含泥量不应大于0.5%</t>
        </r>
      </text>
    </comment>
    <comment ref="E16" authorId="0">
      <text>
        <r>
          <rPr>
            <b/>
            <sz val="9"/>
            <rFont val="宋体"/>
            <family val="0"/>
          </rPr>
          <t xml:space="preserve">强度≥C60针片状含量≤8
C55～C30针片状含量≤15
强度≤C25针片状含量≤25
</t>
        </r>
        <r>
          <rPr>
            <sz val="9"/>
            <rFont val="宋体"/>
            <family val="0"/>
          </rPr>
          <t xml:space="preserve">
</t>
        </r>
      </text>
    </comment>
    <comment ref="E6" authorId="0">
      <text>
        <r>
          <rPr>
            <b/>
            <sz val="9"/>
            <rFont val="宋体"/>
            <family val="0"/>
          </rPr>
          <t>连续粒级累计筛余(%)合格标准
5～40mm筛余累计-
5～31.5mm筛余累计0～5
5～25mm筛余累计0</t>
        </r>
      </text>
    </comment>
    <comment ref="F6" authorId="0">
      <text>
        <r>
          <rPr>
            <b/>
            <sz val="9"/>
            <rFont val="宋体"/>
            <family val="0"/>
          </rPr>
          <t>连续粒级累计筛余(%)合格标准
5～40mm筛余累计-
5～31.5mm筛余累计-
5～25mm筛余累计0～5
5～20mm筛余累计0</t>
        </r>
      </text>
    </comment>
    <comment ref="G6" authorId="0">
      <text>
        <r>
          <rPr>
            <b/>
            <sz val="9"/>
            <rFont val="宋体"/>
            <family val="0"/>
          </rPr>
          <t>连续粒级累计筛余(%)合格标准
5～40mm筛余累计30～65
5～31.5mm筛余累计15～45
5～25mm筛余累计-
5～20mm筛余累计0～10
5～16mm筛余累计0</t>
        </r>
      </text>
    </comment>
    <comment ref="H6" authorId="0">
      <text>
        <r>
          <rPr>
            <b/>
            <sz val="9"/>
            <rFont val="宋体"/>
            <family val="0"/>
          </rPr>
          <t>连续粒级累计筛余(%)合格标准
5～40mm筛余累计-
5～31.5mm筛余累计-
5～25mm筛余累计30～70
5～20mm筛余累计-
5～16mm筛余累计0～10
5～10mm筛余累计0</t>
        </r>
      </text>
    </comment>
    <comment ref="I6" authorId="0">
      <text>
        <r>
          <rPr>
            <b/>
            <sz val="9"/>
            <rFont val="宋体"/>
            <family val="0"/>
          </rPr>
          <t>连续粒级累计筛余(%)合格标准
5～40mm筛余累计70～90
5～31.5mm筛余累计70～90
5～25mm筛余累计-
5～20mm筛余累计40～80
5～16mm筛余累计30～60
5～10mm筛余累计0～15</t>
        </r>
      </text>
    </comment>
    <comment ref="J6" authorId="0">
      <text>
        <r>
          <rPr>
            <b/>
            <sz val="9"/>
            <rFont val="宋体"/>
            <family val="0"/>
          </rPr>
          <t>连续粒级累计筛余(%)合格标准
5～40mm筛余累计95～100
5～31.5mm筛余累计90～100
5～25mm筛余累计90～100
5～20mm筛余累计90～100
5～16mm筛余累计85～100
5～10mm筛余累计80～100</t>
        </r>
      </text>
    </comment>
    <comment ref="K6" authorId="0">
      <text>
        <r>
          <rPr>
            <b/>
            <sz val="9"/>
            <rFont val="宋体"/>
            <family val="0"/>
          </rPr>
          <t>连续粒级累计筛余(%)合格标准
5～40mm筛余累计-
5～31.5mm筛余累计95～100
5～25mm筛余累计95～100
5～20mm筛余累计95～100
5～16mm筛余累计95～100
5～10mm筛余累计95～100</t>
        </r>
      </text>
    </comment>
    <comment ref="D6" authorId="1">
      <text>
        <r>
          <rPr>
            <b/>
            <sz val="9"/>
            <rFont val="宋体"/>
            <family val="0"/>
          </rPr>
          <t>连续粒级累计筛余(%)合格标准
5～40mm筛余累计0～5
5～31.5mm筛余累计0</t>
        </r>
      </text>
    </comment>
    <comment ref="C6" authorId="1">
      <text>
        <r>
          <rPr>
            <b/>
            <sz val="9"/>
            <rFont val="宋体"/>
            <family val="0"/>
          </rPr>
          <t xml:space="preserve">连续粒级累计筛余(%)合格标准
5～40mm筛余累计0
</t>
        </r>
        <r>
          <rPr>
            <sz val="9"/>
            <rFont val="宋体"/>
            <family val="0"/>
          </rPr>
          <t xml:space="preserve">
</t>
        </r>
      </text>
    </comment>
    <comment ref="B9" authorId="2">
      <text>
        <r>
          <rPr>
            <b/>
            <sz val="9"/>
            <rFont val="宋体"/>
            <family val="0"/>
          </rPr>
          <t>将浑浊液倒入直径1.25mm、80μm的方孔套筛（1.25mm筛置于上面）上，滤去小于80μm的颗粒后烘干</t>
        </r>
        <r>
          <rPr>
            <sz val="9"/>
            <rFont val="宋体"/>
            <family val="0"/>
          </rPr>
          <t xml:space="preserve">
</t>
        </r>
      </text>
    </comment>
    <comment ref="B10" authorId="2">
      <text>
        <r>
          <rPr>
            <b/>
            <sz val="9"/>
            <rFont val="宋体"/>
            <family val="0"/>
          </rPr>
          <t>将浑浊液倒入直径1.25mm、80μm的方孔套筛（1.25mm筛置于上面）上，滤去小于80μm的颗粒后烘干</t>
        </r>
      </text>
    </comment>
    <comment ref="B19" authorId="2">
      <text>
        <r>
          <rPr>
            <b/>
            <sz val="9"/>
            <rFont val="宋体"/>
            <family val="0"/>
          </rPr>
          <t>用直径5.00mm的方孔筛筛分,取筛上的石,浸泡24h,把试样放在2.50mm的方孔筛上洗净后烘干.</t>
        </r>
        <r>
          <rPr>
            <sz val="9"/>
            <rFont val="宋体"/>
            <family val="0"/>
          </rPr>
          <t xml:space="preserve">
</t>
        </r>
      </text>
    </comment>
    <comment ref="B20" authorId="2">
      <text>
        <r>
          <rPr>
            <b/>
            <sz val="9"/>
            <rFont val="宋体"/>
            <family val="0"/>
          </rPr>
          <t>用直径5.00mm的方孔筛筛分,取筛上的石,浸泡24h,把试样放在2.50mm的方孔筛上洗净后烘干.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C4" authorId="0">
      <text>
        <r>
          <rPr>
            <b/>
            <sz val="9"/>
            <rFont val="宋体"/>
            <family val="0"/>
          </rPr>
          <t>用公称为2.50mm的方孔筛筛去被压碎的细粒</t>
        </r>
        <r>
          <rPr>
            <sz val="9"/>
            <rFont val="宋体"/>
            <family val="0"/>
          </rPr>
          <t xml:space="preserve">
</t>
        </r>
      </text>
    </comment>
    <comment ref="C8" authorId="0">
      <text>
        <r>
          <rPr>
            <b/>
            <sz val="9"/>
            <rFont val="宋体"/>
            <family val="0"/>
          </rPr>
          <t>用公称为2.50mm的方孔筛筛去被压碎的细粒</t>
        </r>
        <r>
          <rPr>
            <sz val="9"/>
            <rFont val="宋体"/>
            <family val="0"/>
          </rPr>
          <t xml:space="preserve">
</t>
        </r>
      </text>
    </comment>
    <comment ref="C12" authorId="0">
      <text>
        <r>
          <rPr>
            <b/>
            <sz val="9"/>
            <rFont val="宋体"/>
            <family val="0"/>
          </rPr>
          <t>用公称为2.50mm的方孔筛筛去被压碎的细粒</t>
        </r>
      </text>
    </comment>
    <comment ref="D4" authorId="0">
      <text>
        <r>
          <rPr>
            <b/>
            <sz val="9"/>
            <rFont val="宋体"/>
            <family val="0"/>
          </rPr>
          <t>用公称为2.50mm的方孔筛筛去被压碎的细粒</t>
        </r>
        <r>
          <rPr>
            <sz val="9"/>
            <rFont val="宋体"/>
            <family val="0"/>
          </rPr>
          <t xml:space="preserve">
</t>
        </r>
      </text>
    </comment>
    <comment ref="D8" authorId="0">
      <text>
        <r>
          <rPr>
            <b/>
            <sz val="9"/>
            <rFont val="宋体"/>
            <family val="0"/>
          </rPr>
          <t>用公称为2.50mm的方孔筛筛去被压碎的细粒</t>
        </r>
      </text>
    </comment>
    <comment ref="D12" authorId="0">
      <text>
        <r>
          <rPr>
            <b/>
            <sz val="9"/>
            <rFont val="宋体"/>
            <family val="0"/>
          </rPr>
          <t>用公称为2.50mm的方孔筛筛去被压碎的细粒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<sst xmlns="http://schemas.openxmlformats.org/spreadsheetml/2006/main" count="83" uniqueCount="60">
  <si>
    <t>筛底</t>
  </si>
  <si>
    <t>总重(g)</t>
  </si>
  <si>
    <t>筛孔尺寸(mm)</t>
  </si>
  <si>
    <t>第一次</t>
  </si>
  <si>
    <t>分计筛余量(g)</t>
  </si>
  <si>
    <t>分计筛余(%)</t>
  </si>
  <si>
    <t>累计筛余(%)</t>
  </si>
  <si>
    <t>含泥量</t>
  </si>
  <si>
    <t>泥重量</t>
  </si>
  <si>
    <t>第一次</t>
  </si>
  <si>
    <t>第二次</t>
  </si>
  <si>
    <t>泥块含量</t>
  </si>
  <si>
    <t>泥块重量</t>
  </si>
  <si>
    <r>
      <t>试验前m</t>
    </r>
    <r>
      <rPr>
        <vertAlign val="subscript"/>
        <sz val="12"/>
        <rFont val="宋体"/>
        <family val="0"/>
      </rPr>
      <t>0</t>
    </r>
  </si>
  <si>
    <r>
      <t>试验后m</t>
    </r>
    <r>
      <rPr>
        <vertAlign val="subscript"/>
        <sz val="12"/>
        <rFont val="宋体"/>
        <family val="0"/>
      </rPr>
      <t>1</t>
    </r>
  </si>
  <si>
    <r>
      <t>含泥量w</t>
    </r>
    <r>
      <rPr>
        <vertAlign val="subscript"/>
        <sz val="12"/>
        <rFont val="宋体"/>
        <family val="0"/>
      </rPr>
      <t>c</t>
    </r>
  </si>
  <si>
    <r>
      <t>试验前m</t>
    </r>
    <r>
      <rPr>
        <vertAlign val="subscript"/>
        <sz val="12"/>
        <rFont val="宋体"/>
        <family val="0"/>
      </rPr>
      <t>1</t>
    </r>
  </si>
  <si>
    <r>
      <t>试验后m</t>
    </r>
    <r>
      <rPr>
        <vertAlign val="subscript"/>
        <sz val="12"/>
        <rFont val="宋体"/>
        <family val="0"/>
      </rPr>
      <t>2</t>
    </r>
  </si>
  <si>
    <r>
      <t>泥块含量w</t>
    </r>
    <r>
      <rPr>
        <vertAlign val="subscript"/>
        <sz val="12"/>
        <rFont val="宋体"/>
        <family val="0"/>
      </rPr>
      <t>c,L</t>
    </r>
  </si>
  <si>
    <t>针片状含量</t>
  </si>
  <si>
    <t>针状</t>
  </si>
  <si>
    <t>片状</t>
  </si>
  <si>
    <t>公称粒级（mm）</t>
  </si>
  <si>
    <t>5-10</t>
  </si>
  <si>
    <t>10-16</t>
  </si>
  <si>
    <t>16-20</t>
  </si>
  <si>
    <t>20-25</t>
  </si>
  <si>
    <t>25-31.5</t>
  </si>
  <si>
    <t>重量(g)</t>
  </si>
  <si>
    <t>针片状重量(g)</t>
  </si>
  <si>
    <t>岩石品种</t>
  </si>
  <si>
    <t>沉积岩</t>
  </si>
  <si>
    <t>变质岩或深成的火成岩</t>
  </si>
  <si>
    <t>喷出的火成岩</t>
  </si>
  <si>
    <t>C60～C40</t>
  </si>
  <si>
    <t>≤10</t>
  </si>
  <si>
    <t>≤16</t>
  </si>
  <si>
    <t>≤C35</t>
  </si>
  <si>
    <t>≤30</t>
  </si>
  <si>
    <t>≤13</t>
  </si>
  <si>
    <t>≤20</t>
  </si>
  <si>
    <t>≤12</t>
  </si>
  <si>
    <t>卵石压碎指标（%）</t>
  </si>
  <si>
    <t>混凝土强度等级</t>
  </si>
  <si>
    <t>混凝土强度等级</t>
  </si>
  <si>
    <t>卵石压碎指标</t>
  </si>
  <si>
    <t>碎石压碎指标</t>
  </si>
  <si>
    <t>碎石压碎指标（%）</t>
  </si>
  <si>
    <t>石试样总重(g)</t>
  </si>
  <si>
    <t>针片状含量(%)</t>
  </si>
  <si>
    <t>5.0～2.5mm</t>
  </si>
  <si>
    <t>2.5～1.25mm</t>
  </si>
  <si>
    <r>
      <t>总压碎指标（%）δ</t>
    </r>
    <r>
      <rPr>
        <vertAlign val="subscript"/>
        <sz val="12"/>
        <rFont val="宋体"/>
        <family val="0"/>
      </rPr>
      <t>sa</t>
    </r>
  </si>
  <si>
    <r>
      <t>试样总重(g)</t>
    </r>
    <r>
      <rPr>
        <sz val="12"/>
        <rFont val="宋体"/>
        <family val="0"/>
      </rPr>
      <t>m</t>
    </r>
    <r>
      <rPr>
        <vertAlign val="subscript"/>
        <sz val="12"/>
        <rFont val="宋体"/>
        <family val="0"/>
      </rPr>
      <t>0</t>
    </r>
  </si>
  <si>
    <r>
      <t>压碎试验后筛余(g)</t>
    </r>
    <r>
      <rPr>
        <sz val="12"/>
        <rFont val="宋体"/>
        <family val="0"/>
      </rPr>
      <t>m</t>
    </r>
    <r>
      <rPr>
        <vertAlign val="subscript"/>
        <sz val="12"/>
        <rFont val="宋体"/>
        <family val="0"/>
      </rPr>
      <t>1</t>
    </r>
  </si>
  <si>
    <r>
      <t>单级试样压碎指标（%）δ</t>
    </r>
    <r>
      <rPr>
        <i/>
        <vertAlign val="subscript"/>
        <sz val="12"/>
        <rFont val="Monotype Corsiva"/>
        <family val="2"/>
      </rPr>
      <t>i</t>
    </r>
  </si>
  <si>
    <t>以三份试样试验结果的算术平均值作为各单粒级试样的测定值</t>
  </si>
  <si>
    <t>卵碎石压碎指数</t>
  </si>
  <si>
    <t>20.0mm以上</t>
  </si>
  <si>
    <t>20.0～10.0mm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</si>
</sst>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;_"/>
    <numFmt numFmtId="180" formatCode="0;_ﰀ"/>
    <numFmt numFmtId="181" formatCode="0.00000_ "/>
    <numFmt numFmtId="182" formatCode="0.0000_ "/>
    <numFmt numFmtId="183" formatCode="000000"/>
    <numFmt numFmtId="184" formatCode="0_ "/>
    <numFmt numFmtId="185" formatCode="0_);[Red]\(0\)"/>
    <numFmt numFmtId="186" formatCode="0.0_);[Red]\(0.0\)"/>
    <numFmt numFmtId="187" formatCode="0.000_);[Red]\(0.000\)"/>
    <numFmt numFmtId="188" formatCode="0.00_);[Red]\(0.00\)"/>
    <numFmt numFmtId="189" formatCode="0.0%"/>
  </numFmts>
  <fonts count="49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2"/>
      <name val="宋体"/>
      <family val="0"/>
    </font>
    <font>
      <b/>
      <sz val="9"/>
      <name val="宋体"/>
      <family val="0"/>
    </font>
    <font>
      <vertAlign val="subscript"/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i/>
      <vertAlign val="subscript"/>
      <sz val="12"/>
      <name val="Monotype Corsi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8" fontId="2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188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5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9" fontId="0" fillId="0" borderId="27" xfId="0" applyNumberForma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28" xfId="0" applyNumberFormat="1" applyFill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31" xfId="0" applyNumberFormat="1" applyFill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9" fontId="0" fillId="0" borderId="27" xfId="0" applyNumberForma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9" fontId="0" fillId="0" borderId="19" xfId="0" applyNumberFormat="1" applyBorder="1" applyAlignment="1">
      <alignment horizontal="center" vertical="center"/>
    </xf>
    <xf numFmtId="189" fontId="0" fillId="0" borderId="21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14.625" style="0" customWidth="1"/>
    <col min="2" max="2" width="13.625" style="0" customWidth="1"/>
    <col min="3" max="12" width="8.625" style="0" customWidth="1"/>
    <col min="13" max="13" width="12.125" style="0" customWidth="1"/>
    <col min="14" max="14" width="8.625" style="0" customWidth="1"/>
  </cols>
  <sheetData>
    <row r="1" ht="15" thickBot="1"/>
    <row r="2" spans="1:13" ht="19.5" customHeight="1">
      <c r="A2" s="57" t="s">
        <v>48</v>
      </c>
      <c r="B2" s="58"/>
      <c r="C2" s="20">
        <v>5000</v>
      </c>
      <c r="D2" s="41"/>
      <c r="E2" s="42"/>
      <c r="F2" s="33"/>
      <c r="G2" s="33"/>
      <c r="H2" s="33"/>
      <c r="I2" s="33"/>
      <c r="J2" s="33"/>
      <c r="K2" s="33"/>
      <c r="L2" s="33"/>
      <c r="M2" s="21"/>
    </row>
    <row r="3" spans="1:13" ht="19.5" customHeight="1">
      <c r="A3" s="59" t="s">
        <v>2</v>
      </c>
      <c r="B3" s="60"/>
      <c r="C3" s="43">
        <v>53</v>
      </c>
      <c r="D3" s="17">
        <v>37.5</v>
      </c>
      <c r="E3" s="17">
        <v>31.5</v>
      </c>
      <c r="F3" s="23">
        <v>26.5</v>
      </c>
      <c r="G3" s="23">
        <v>19</v>
      </c>
      <c r="H3" s="23">
        <v>16</v>
      </c>
      <c r="I3" s="23">
        <v>9.5</v>
      </c>
      <c r="J3" s="23">
        <v>4.75</v>
      </c>
      <c r="K3" s="23">
        <v>2.36</v>
      </c>
      <c r="L3" s="24" t="s">
        <v>0</v>
      </c>
      <c r="M3" s="34" t="s">
        <v>1</v>
      </c>
    </row>
    <row r="4" spans="1:13" ht="19.5" customHeight="1">
      <c r="A4" s="86" t="s">
        <v>3</v>
      </c>
      <c r="B4" s="16" t="s">
        <v>4</v>
      </c>
      <c r="C4" s="11">
        <v>0</v>
      </c>
      <c r="D4" s="11">
        <v>0</v>
      </c>
      <c r="E4" s="11">
        <v>0</v>
      </c>
      <c r="F4" s="11">
        <v>120</v>
      </c>
      <c r="G4" s="11">
        <v>257</v>
      </c>
      <c r="H4" s="11">
        <v>1056</v>
      </c>
      <c r="I4" s="11">
        <v>927</v>
      </c>
      <c r="J4" s="11">
        <v>395</v>
      </c>
      <c r="K4" s="11">
        <v>202</v>
      </c>
      <c r="L4" s="18">
        <f>M4-E4-F4-G4-H4-I4-J4-K4</f>
        <v>43</v>
      </c>
      <c r="M4" s="35">
        <v>3000</v>
      </c>
    </row>
    <row r="5" spans="1:13" ht="19.5" customHeight="1">
      <c r="A5" s="87"/>
      <c r="B5" s="16" t="s">
        <v>5</v>
      </c>
      <c r="C5" s="44">
        <f>C4/M4*100</f>
        <v>0</v>
      </c>
      <c r="D5" s="19">
        <f>D4/M4*100</f>
        <v>0</v>
      </c>
      <c r="E5" s="19">
        <f>E4/M4*100</f>
        <v>0</v>
      </c>
      <c r="F5" s="19">
        <f>F4/M4*100</f>
        <v>4</v>
      </c>
      <c r="G5" s="19">
        <f>G4/M4*100</f>
        <v>8.566666666666666</v>
      </c>
      <c r="H5" s="19">
        <f>H4/M4*100</f>
        <v>35.199999999999996</v>
      </c>
      <c r="I5" s="19">
        <f>I4/M4*100</f>
        <v>30.9</v>
      </c>
      <c r="J5" s="19">
        <f>J4/M4*100</f>
        <v>13.166666666666666</v>
      </c>
      <c r="K5" s="19">
        <f>K4/M4*100</f>
        <v>6.7333333333333325</v>
      </c>
      <c r="L5" s="19">
        <f>L4/M4*100</f>
        <v>1.4333333333333333</v>
      </c>
      <c r="M5" s="35"/>
    </row>
    <row r="6" spans="1:13" ht="19.5" customHeight="1" thickBot="1">
      <c r="A6" s="88"/>
      <c r="B6" s="36" t="s">
        <v>6</v>
      </c>
      <c r="C6" s="45">
        <f>C5</f>
        <v>0</v>
      </c>
      <c r="D6" s="37">
        <f>C6+D5</f>
        <v>0</v>
      </c>
      <c r="E6" s="37">
        <f>D6+E5</f>
        <v>0</v>
      </c>
      <c r="F6" s="37">
        <f aca="true" t="shared" si="0" ref="F6:L6">E6+F5</f>
        <v>4</v>
      </c>
      <c r="G6" s="37">
        <f t="shared" si="0"/>
        <v>12.566666666666666</v>
      </c>
      <c r="H6" s="37">
        <f t="shared" si="0"/>
        <v>47.766666666666666</v>
      </c>
      <c r="I6" s="37">
        <f t="shared" si="0"/>
        <v>78.66666666666666</v>
      </c>
      <c r="J6" s="37">
        <f t="shared" si="0"/>
        <v>91.83333333333333</v>
      </c>
      <c r="K6" s="37">
        <f t="shared" si="0"/>
        <v>98.56666666666666</v>
      </c>
      <c r="L6" s="37">
        <f t="shared" si="0"/>
        <v>100</v>
      </c>
      <c r="M6" s="38"/>
    </row>
    <row r="7" spans="4:12" ht="19.5" customHeight="1" thickBot="1">
      <c r="D7" s="1"/>
      <c r="G7" s="1"/>
      <c r="H7" s="1"/>
      <c r="I7" s="1"/>
      <c r="J7" s="1"/>
      <c r="K7" s="1"/>
      <c r="L7" s="1"/>
    </row>
    <row r="8" spans="1:14" ht="21" customHeight="1">
      <c r="A8" s="28" t="s">
        <v>7</v>
      </c>
      <c r="B8" s="13" t="s">
        <v>13</v>
      </c>
      <c r="C8" s="13" t="s">
        <v>14</v>
      </c>
      <c r="D8" s="13" t="s">
        <v>8</v>
      </c>
      <c r="E8" s="78" t="s">
        <v>15</v>
      </c>
      <c r="F8" s="79"/>
      <c r="I8" s="70" t="s">
        <v>46</v>
      </c>
      <c r="J8" s="77" t="s">
        <v>30</v>
      </c>
      <c r="K8" s="77" t="s">
        <v>43</v>
      </c>
      <c r="L8" s="77"/>
      <c r="M8" s="55" t="s">
        <v>47</v>
      </c>
      <c r="N8" s="22"/>
    </row>
    <row r="9" spans="1:14" ht="21" customHeight="1">
      <c r="A9" s="29" t="s">
        <v>9</v>
      </c>
      <c r="B9" s="4">
        <v>6000</v>
      </c>
      <c r="C9" s="11">
        <v>5970</v>
      </c>
      <c r="D9" s="4">
        <f>B9-C9</f>
        <v>30</v>
      </c>
      <c r="E9" s="5">
        <f>(B9-C9)/B9</f>
        <v>0.005</v>
      </c>
      <c r="F9" s="39">
        <f>(E9+E10)/2</f>
        <v>0.0045000000000000005</v>
      </c>
      <c r="I9" s="71"/>
      <c r="J9" s="65"/>
      <c r="K9" s="65"/>
      <c r="L9" s="65"/>
      <c r="M9" s="56"/>
      <c r="N9" s="22"/>
    </row>
    <row r="10" spans="1:14" ht="21" customHeight="1" thickBot="1">
      <c r="A10" s="30" t="s">
        <v>10</v>
      </c>
      <c r="B10" s="12">
        <v>6000</v>
      </c>
      <c r="C10" s="31">
        <v>5976</v>
      </c>
      <c r="D10" s="12">
        <f>B10-C10</f>
        <v>24</v>
      </c>
      <c r="E10" s="32">
        <f>(B10-C10)/B10</f>
        <v>0.004</v>
      </c>
      <c r="F10" s="40"/>
      <c r="I10" s="71"/>
      <c r="J10" s="65" t="s">
        <v>31</v>
      </c>
      <c r="K10" s="64" t="s">
        <v>34</v>
      </c>
      <c r="L10" s="64"/>
      <c r="M10" s="15" t="s">
        <v>35</v>
      </c>
      <c r="N10" s="6"/>
    </row>
    <row r="11" spans="5:14" ht="21" customHeight="1">
      <c r="E11" s="1"/>
      <c r="F11" s="1"/>
      <c r="G11" s="1"/>
      <c r="I11" s="71"/>
      <c r="J11" s="65"/>
      <c r="K11" s="64" t="s">
        <v>37</v>
      </c>
      <c r="L11" s="64"/>
      <c r="M11" s="15" t="s">
        <v>36</v>
      </c>
      <c r="N11" s="6"/>
    </row>
    <row r="12" spans="1:14" ht="21" customHeight="1">
      <c r="A12" s="2" t="s">
        <v>19</v>
      </c>
      <c r="B12" s="7" t="s">
        <v>28</v>
      </c>
      <c r="C12" s="7">
        <v>3000</v>
      </c>
      <c r="D12" s="25"/>
      <c r="E12" s="26"/>
      <c r="F12" s="27"/>
      <c r="I12" s="71"/>
      <c r="J12" s="62" t="s">
        <v>32</v>
      </c>
      <c r="K12" s="64" t="s">
        <v>34</v>
      </c>
      <c r="L12" s="64"/>
      <c r="M12" s="15" t="s">
        <v>41</v>
      </c>
      <c r="N12" s="6"/>
    </row>
    <row r="13" spans="1:14" ht="21" customHeight="1">
      <c r="A13" s="3" t="s">
        <v>22</v>
      </c>
      <c r="B13" s="8" t="s">
        <v>23</v>
      </c>
      <c r="C13" s="8" t="s">
        <v>24</v>
      </c>
      <c r="D13" s="8" t="s">
        <v>25</v>
      </c>
      <c r="E13" s="8" t="s">
        <v>26</v>
      </c>
      <c r="F13" s="9" t="s">
        <v>27</v>
      </c>
      <c r="I13" s="71"/>
      <c r="J13" s="62"/>
      <c r="K13" s="64" t="s">
        <v>37</v>
      </c>
      <c r="L13" s="64"/>
      <c r="M13" s="15" t="s">
        <v>40</v>
      </c>
      <c r="N13" s="6"/>
    </row>
    <row r="14" spans="1:14" ht="21" customHeight="1">
      <c r="A14" s="3" t="s">
        <v>20</v>
      </c>
      <c r="B14" s="11">
        <v>15</v>
      </c>
      <c r="C14" s="11">
        <v>13</v>
      </c>
      <c r="D14" s="11">
        <v>8</v>
      </c>
      <c r="E14" s="11">
        <v>7</v>
      </c>
      <c r="F14" s="11"/>
      <c r="I14" s="71"/>
      <c r="J14" s="62" t="s">
        <v>33</v>
      </c>
      <c r="K14" s="64" t="s">
        <v>34</v>
      </c>
      <c r="L14" s="64"/>
      <c r="M14" s="15" t="s">
        <v>39</v>
      </c>
      <c r="N14" s="6"/>
    </row>
    <row r="15" spans="1:14" ht="21" customHeight="1" thickBot="1">
      <c r="A15" s="3" t="s">
        <v>21</v>
      </c>
      <c r="B15" s="11">
        <v>10</v>
      </c>
      <c r="C15" s="11">
        <v>20</v>
      </c>
      <c r="D15" s="11">
        <v>17</v>
      </c>
      <c r="E15" s="11">
        <v>11</v>
      </c>
      <c r="F15" s="11"/>
      <c r="I15" s="72"/>
      <c r="J15" s="63"/>
      <c r="K15" s="61" t="s">
        <v>37</v>
      </c>
      <c r="L15" s="61"/>
      <c r="M15" s="14" t="s">
        <v>38</v>
      </c>
      <c r="N15" s="6"/>
    </row>
    <row r="16" spans="1:6" ht="21" customHeight="1" thickBot="1">
      <c r="A16" s="10" t="s">
        <v>29</v>
      </c>
      <c r="B16" s="4">
        <f>SUM(B14:F15)</f>
        <v>101</v>
      </c>
      <c r="C16" s="82" t="s">
        <v>49</v>
      </c>
      <c r="D16" s="83"/>
      <c r="E16" s="84">
        <f>B16/C12</f>
        <v>0.033666666666666664</v>
      </c>
      <c r="F16" s="85"/>
    </row>
    <row r="17" spans="9:14" ht="21" customHeight="1" thickBot="1">
      <c r="I17" s="70" t="s">
        <v>45</v>
      </c>
      <c r="J17" s="76" t="s">
        <v>44</v>
      </c>
      <c r="K17" s="75" t="s">
        <v>34</v>
      </c>
      <c r="L17" s="75"/>
      <c r="M17" s="73" t="s">
        <v>37</v>
      </c>
      <c r="N17" s="6"/>
    </row>
    <row r="18" spans="1:14" ht="21" customHeight="1">
      <c r="A18" s="28" t="s">
        <v>11</v>
      </c>
      <c r="B18" s="13" t="s">
        <v>16</v>
      </c>
      <c r="C18" s="13" t="s">
        <v>17</v>
      </c>
      <c r="D18" s="13" t="s">
        <v>12</v>
      </c>
      <c r="E18" s="78" t="s">
        <v>18</v>
      </c>
      <c r="F18" s="79"/>
      <c r="I18" s="71"/>
      <c r="J18" s="68"/>
      <c r="K18" s="64"/>
      <c r="L18" s="64"/>
      <c r="M18" s="74"/>
      <c r="N18" s="6"/>
    </row>
    <row r="19" spans="1:14" ht="21" customHeight="1">
      <c r="A19" s="29" t="s">
        <v>9</v>
      </c>
      <c r="B19" s="4">
        <v>6000</v>
      </c>
      <c r="C19" s="11">
        <v>5970</v>
      </c>
      <c r="D19" s="4">
        <f>B19-C19</f>
        <v>30</v>
      </c>
      <c r="E19" s="5">
        <f>(B19-C19)/B19</f>
        <v>0.005</v>
      </c>
      <c r="F19" s="80">
        <f>(E19+E20)/2</f>
        <v>0.0045000000000000005</v>
      </c>
      <c r="I19" s="71"/>
      <c r="J19" s="68" t="s">
        <v>42</v>
      </c>
      <c r="K19" s="64" t="s">
        <v>41</v>
      </c>
      <c r="L19" s="64"/>
      <c r="M19" s="66" t="s">
        <v>36</v>
      </c>
      <c r="N19" s="6"/>
    </row>
    <row r="20" spans="1:14" ht="21" customHeight="1" thickBot="1">
      <c r="A20" s="30" t="s">
        <v>10</v>
      </c>
      <c r="B20" s="12">
        <v>6000</v>
      </c>
      <c r="C20" s="31">
        <v>5976</v>
      </c>
      <c r="D20" s="12">
        <f>B20-C20</f>
        <v>24</v>
      </c>
      <c r="E20" s="32">
        <f>(B20-C20)/B20</f>
        <v>0.004</v>
      </c>
      <c r="F20" s="81"/>
      <c r="I20" s="72"/>
      <c r="J20" s="69"/>
      <c r="K20" s="61"/>
      <c r="L20" s="61"/>
      <c r="M20" s="67"/>
      <c r="N20" s="6"/>
    </row>
    <row r="21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1" ht="21" customHeight="1"/>
    <row r="32" ht="21" customHeight="1"/>
  </sheetData>
  <sheetProtection password="C7CD" sheet="1" objects="1" scenarios="1"/>
  <protectedRanges>
    <protectedRange sqref="C19:C20" name="区域4"/>
    <protectedRange sqref="C9:C10" name="区域2"/>
    <protectedRange sqref="C4:K4 M4" name="区域1"/>
    <protectedRange sqref="B14:B15 C14:F15" name="区域3"/>
  </protectedRanges>
  <mergeCells count="28">
    <mergeCell ref="K8:L9"/>
    <mergeCell ref="E18:F18"/>
    <mergeCell ref="F19:F20"/>
    <mergeCell ref="C16:D16"/>
    <mergeCell ref="E16:F16"/>
    <mergeCell ref="A4:A6"/>
    <mergeCell ref="J12:J13"/>
    <mergeCell ref="J8:J9"/>
    <mergeCell ref="I8:I15"/>
    <mergeCell ref="E8:F8"/>
    <mergeCell ref="J10:J11"/>
    <mergeCell ref="M19:M20"/>
    <mergeCell ref="J19:J20"/>
    <mergeCell ref="K19:L20"/>
    <mergeCell ref="I17:I20"/>
    <mergeCell ref="M17:M18"/>
    <mergeCell ref="K17:L18"/>
    <mergeCell ref="J17:J18"/>
    <mergeCell ref="M8:M9"/>
    <mergeCell ref="A2:B2"/>
    <mergeCell ref="A3:B3"/>
    <mergeCell ref="K15:L15"/>
    <mergeCell ref="J14:J15"/>
    <mergeCell ref="K10:L10"/>
    <mergeCell ref="K11:L11"/>
    <mergeCell ref="K12:L12"/>
    <mergeCell ref="K13:L13"/>
    <mergeCell ref="K14:L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4.00390625" style="0" customWidth="1"/>
    <col min="2" max="2" width="13.125" style="0" customWidth="1"/>
    <col min="3" max="4" width="15.125" style="0" customWidth="1"/>
    <col min="5" max="5" width="21.625" style="0" customWidth="1"/>
  </cols>
  <sheetData>
    <row r="1" spans="1:3" ht="61.5" customHeight="1" thickBot="1">
      <c r="A1" s="98" t="s">
        <v>57</v>
      </c>
      <c r="B1" s="98"/>
      <c r="C1" s="98"/>
    </row>
    <row r="2" spans="1:5" ht="24" customHeight="1">
      <c r="A2" s="96" t="s">
        <v>2</v>
      </c>
      <c r="B2" s="97"/>
      <c r="C2" s="46" t="s">
        <v>58</v>
      </c>
      <c r="D2" s="46" t="s">
        <v>59</v>
      </c>
      <c r="E2" s="47" t="s">
        <v>52</v>
      </c>
    </row>
    <row r="3" spans="1:5" ht="24" customHeight="1">
      <c r="A3" s="91" t="s">
        <v>53</v>
      </c>
      <c r="B3" s="92"/>
      <c r="C3" s="4">
        <v>3000</v>
      </c>
      <c r="D3" s="4">
        <v>3000</v>
      </c>
      <c r="E3" s="89"/>
    </row>
    <row r="4" spans="1:5" ht="24" customHeight="1">
      <c r="A4" s="91" t="s">
        <v>54</v>
      </c>
      <c r="B4" s="92"/>
      <c r="C4" s="11">
        <v>2550</v>
      </c>
      <c r="D4" s="11">
        <v>2710</v>
      </c>
      <c r="E4" s="90"/>
    </row>
    <row r="5" spans="1:5" ht="24" customHeight="1" thickBot="1">
      <c r="A5" s="93" t="s">
        <v>55</v>
      </c>
      <c r="B5" s="61"/>
      <c r="C5" s="48">
        <f>(C3-C4)/C3*100</f>
        <v>15</v>
      </c>
      <c r="D5" s="48">
        <f>(D3-D4)/D3*100</f>
        <v>9.666666666666666</v>
      </c>
      <c r="E5" s="49">
        <f>(C4*C5+D4*D5)/(C4+D4)*100%</f>
        <v>12.252217997465145</v>
      </c>
    </row>
    <row r="6" spans="1:5" ht="24" customHeight="1">
      <c r="A6" s="96" t="s">
        <v>2</v>
      </c>
      <c r="B6" s="97"/>
      <c r="C6" s="46" t="s">
        <v>50</v>
      </c>
      <c r="D6" s="46" t="s">
        <v>51</v>
      </c>
      <c r="E6" s="47" t="s">
        <v>52</v>
      </c>
    </row>
    <row r="7" spans="1:5" ht="24" customHeight="1">
      <c r="A7" s="91" t="s">
        <v>53</v>
      </c>
      <c r="B7" s="92"/>
      <c r="C7" s="4">
        <v>3000</v>
      </c>
      <c r="D7" s="4">
        <v>3000</v>
      </c>
      <c r="E7" s="89"/>
    </row>
    <row r="8" spans="1:5" ht="24" customHeight="1">
      <c r="A8" s="91" t="s">
        <v>54</v>
      </c>
      <c r="B8" s="92"/>
      <c r="C8" s="11">
        <v>2270</v>
      </c>
      <c r="D8" s="11">
        <v>2650</v>
      </c>
      <c r="E8" s="90"/>
    </row>
    <row r="9" spans="1:5" ht="24" customHeight="1" thickBot="1">
      <c r="A9" s="93" t="s">
        <v>55</v>
      </c>
      <c r="B9" s="61"/>
      <c r="C9" s="48">
        <f>(C7-C8)/C7*100</f>
        <v>24.333333333333336</v>
      </c>
      <c r="D9" s="48">
        <f>(D7-D8)/D7*100</f>
        <v>11.666666666666666</v>
      </c>
      <c r="E9" s="49">
        <f>(C8*C9+D8*D9)/(C8+D8)*100%</f>
        <v>17.510840108401087</v>
      </c>
    </row>
    <row r="10" spans="1:5" ht="24" customHeight="1">
      <c r="A10" s="96" t="s">
        <v>2</v>
      </c>
      <c r="B10" s="97"/>
      <c r="C10" s="46" t="s">
        <v>50</v>
      </c>
      <c r="D10" s="46" t="s">
        <v>51</v>
      </c>
      <c r="E10" s="47" t="s">
        <v>52</v>
      </c>
    </row>
    <row r="11" spans="1:5" ht="24" customHeight="1">
      <c r="A11" s="91" t="s">
        <v>53</v>
      </c>
      <c r="B11" s="92"/>
      <c r="C11" s="4">
        <v>3000</v>
      </c>
      <c r="D11" s="4">
        <v>3000</v>
      </c>
      <c r="E11" s="89"/>
    </row>
    <row r="12" spans="1:5" ht="24" customHeight="1">
      <c r="A12" s="91" t="s">
        <v>54</v>
      </c>
      <c r="B12" s="92"/>
      <c r="C12" s="11">
        <v>2390</v>
      </c>
      <c r="D12" s="11">
        <v>2800</v>
      </c>
      <c r="E12" s="90"/>
    </row>
    <row r="13" spans="1:5" ht="24" customHeight="1" thickBot="1">
      <c r="A13" s="93" t="s">
        <v>55</v>
      </c>
      <c r="B13" s="61"/>
      <c r="C13" s="50">
        <f>(C11-C12)/C11*100</f>
        <v>20.333333333333332</v>
      </c>
      <c r="D13" s="50">
        <f>(D11-D12)/D11*100</f>
        <v>6.666666666666667</v>
      </c>
      <c r="E13" s="51">
        <f>(C12*C13+D12*D13)/(C12+D12)*100%</f>
        <v>12.960179833012202</v>
      </c>
    </row>
    <row r="14" spans="1:5" ht="53.25" customHeight="1" thickBot="1">
      <c r="A14" s="94" t="s">
        <v>56</v>
      </c>
      <c r="B14" s="95"/>
      <c r="C14" s="52">
        <f>(C5+C9+C13)/3</f>
        <v>19.88888888888889</v>
      </c>
      <c r="D14" s="53">
        <f>(D5+D9+D13)/3</f>
        <v>9.333333333333334</v>
      </c>
      <c r="E14" s="54">
        <f>(E5+E9+E13)/3</f>
        <v>14.241079312959478</v>
      </c>
    </row>
  </sheetData>
  <sheetProtection password="C7CD" sheet="1"/>
  <protectedRanges>
    <protectedRange sqref="C8:D8 C4:D4 C12:D12" name="区域1"/>
  </protectedRanges>
  <mergeCells count="17">
    <mergeCell ref="A1:C1"/>
    <mergeCell ref="A2:B2"/>
    <mergeCell ref="A3:B3"/>
    <mergeCell ref="E3:E4"/>
    <mergeCell ref="A4:B4"/>
    <mergeCell ref="E11:E12"/>
    <mergeCell ref="A12:B12"/>
    <mergeCell ref="A5:B5"/>
    <mergeCell ref="A6:B6"/>
    <mergeCell ref="A7:B7"/>
    <mergeCell ref="E7:E8"/>
    <mergeCell ref="A8:B8"/>
    <mergeCell ref="A13:B13"/>
    <mergeCell ref="A14:B14"/>
    <mergeCell ref="A9:B9"/>
    <mergeCell ref="A10:B10"/>
    <mergeCell ref="A11:B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李茂新</dc:creator>
  <cp:keywords/>
  <dc:description>QQ1059167599.UC1562254535</dc:description>
  <cp:lastModifiedBy>Administrator</cp:lastModifiedBy>
  <cp:lastPrinted>2011-04-16T13:08:56Z</cp:lastPrinted>
  <dcterms:created xsi:type="dcterms:W3CDTF">2005-08-26T05:23:39Z</dcterms:created>
  <dcterms:modified xsi:type="dcterms:W3CDTF">2015-04-27T06:43:54Z</dcterms:modified>
  <cp:category/>
  <cp:version/>
  <cp:contentType/>
  <cp:contentStatus/>
</cp:coreProperties>
</file>